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ВГРЭС" sheetId="1" r:id="rId1"/>
  </sheets>
  <definedNames/>
  <calcPr fullCalcOnLoad="1"/>
</workbook>
</file>

<file path=xl/sharedStrings.xml><?xml version="1.0" encoding="utf-8"?>
<sst xmlns="http://schemas.openxmlformats.org/spreadsheetml/2006/main" count="100" uniqueCount="59">
  <si>
    <t>Наименование</t>
  </si>
  <si>
    <t>04-00</t>
  </si>
  <si>
    <t>10-00</t>
  </si>
  <si>
    <t>Cos</t>
  </si>
  <si>
    <t>Ток</t>
  </si>
  <si>
    <t>Напр.</t>
  </si>
  <si>
    <t>Актив.</t>
  </si>
  <si>
    <t>Реактив.</t>
  </si>
  <si>
    <t>Sin</t>
  </si>
  <si>
    <t>Tg</t>
  </si>
  <si>
    <t>I, A</t>
  </si>
  <si>
    <t>U, кВ</t>
  </si>
  <si>
    <t>P, МВт</t>
  </si>
  <si>
    <t>Q, МВАр</t>
  </si>
  <si>
    <t>ВГРЭС, Т-1, 10 кВ</t>
  </si>
  <si>
    <t>ВГРЭС, Т-1, 110 кВ</t>
  </si>
  <si>
    <t>ВГРЭС, Т-2, 10 кВ</t>
  </si>
  <si>
    <t>ВГРЭС, Т-2, 110 кВ</t>
  </si>
  <si>
    <t>ВГРЭС, нагр. ГРУ-10 кВ (с ТСН)</t>
  </si>
  <si>
    <t>ВГРЭС,  ТСН-10 кВ</t>
  </si>
  <si>
    <t>ВГРЭС, ВЛ-21</t>
  </si>
  <si>
    <t>ВГРЭС, ВЛ-22</t>
  </si>
  <si>
    <t>ВГРЭС, ВЛ-3</t>
  </si>
  <si>
    <t>ВГРЭС, ВЛ-Развилка-2</t>
  </si>
  <si>
    <t>ВГРЭС, КЛ-1</t>
  </si>
  <si>
    <t>ВГРЭС, КЛ-2</t>
  </si>
  <si>
    <t>Напряжение на шинах ГРУ-10 кВ</t>
  </si>
  <si>
    <t>Положение РПН на трансформаторах</t>
  </si>
  <si>
    <t>I</t>
  </si>
  <si>
    <t>Т-1</t>
  </si>
  <si>
    <t>II</t>
  </si>
  <si>
    <t>Т-2</t>
  </si>
  <si>
    <t>Напряжение на шинах ОРУ-110 кВ</t>
  </si>
  <si>
    <t>Т-7</t>
  </si>
  <si>
    <t>I сш</t>
  </si>
  <si>
    <t>Т-8</t>
  </si>
  <si>
    <t>II сш</t>
  </si>
  <si>
    <t>осш</t>
  </si>
  <si>
    <t>Наименование присоединения</t>
  </si>
  <si>
    <t>ВГРЭС, ГРУ-10 кВ, ф. №111</t>
  </si>
  <si>
    <t>ВГРЭС, ГРУ-10 кВ, ф. №112</t>
  </si>
  <si>
    <t>ВГРЭС, ГРУ-10 кВ, ф. №114</t>
  </si>
  <si>
    <t>ВГРЭС, ГРУ-10 кВ, ф. №115</t>
  </si>
  <si>
    <t>ВГРЭС, ГРУ-10 кВ, ф. №116</t>
  </si>
  <si>
    <t>ВГРЭС, ГРУ-10 кВ, ф. №123</t>
  </si>
  <si>
    <t>ВГРЭС, ГРУ-10 кВ, ф. №125</t>
  </si>
  <si>
    <t>ВГРЭС, ГРУ-10 кВ, ф. №128</t>
  </si>
  <si>
    <t>ВГРЭС, ГРУ-10 кВ, ф. №129</t>
  </si>
  <si>
    <t>ВГРЭС, ГРУ-10 кВ, ф. №130</t>
  </si>
  <si>
    <t>ВГРЭС, ГРУ-10 кВ, ф. №133</t>
  </si>
  <si>
    <t>Сумма ф. № 111 - 133</t>
  </si>
  <si>
    <t>Составил:</t>
  </si>
  <si>
    <t>Согласовал:</t>
  </si>
  <si>
    <t>Передал:</t>
  </si>
  <si>
    <t>Дата передачи:</t>
  </si>
  <si>
    <t>Приложение</t>
  </si>
  <si>
    <t>ВГРЭС - режимный день 21.06.17.</t>
  </si>
  <si>
    <t>22-00</t>
  </si>
  <si>
    <t>откл.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</si>
</sst>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General_)"/>
    <numFmt numFmtId="173" formatCode="0.0"/>
    <numFmt numFmtId="174" formatCode="0.00_)"/>
    <numFmt numFmtId="175" formatCode="0.000"/>
    <numFmt numFmtId="176" formatCode="0.0_)"/>
    <numFmt numFmtId="177" formatCode="0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0.0000"/>
    <numFmt numFmtId="182" formatCode="dd\ mmm/\ yyyy"/>
    <numFmt numFmtId="183" formatCode="0.0_ ;[Red]\-0.0\ "/>
    <numFmt numFmtId="184" formatCode="0.00_ ;[Red]\-0.00\ "/>
    <numFmt numFmtId="185" formatCode="dd/mm/yy;@"/>
    <numFmt numFmtId="186" formatCode="#,##0.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8.6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2" fontId="3" fillId="0" borderId="0" xfId="0" applyNumberFormat="1" applyFont="1" applyAlignment="1">
      <alignment/>
    </xf>
    <xf numFmtId="0" fontId="4" fillId="24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24" borderId="12" xfId="0" applyFont="1" applyFill="1" applyBorder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 applyProtection="1">
      <alignment horizontal="center" vertical="center"/>
      <protection/>
    </xf>
    <xf numFmtId="2" fontId="3" fillId="0" borderId="18" xfId="0" applyNumberFormat="1" applyFont="1" applyBorder="1" applyAlignment="1" applyProtection="1">
      <alignment horizontal="center" vertical="center"/>
      <protection/>
    </xf>
    <xf numFmtId="2" fontId="3" fillId="0" borderId="19" xfId="0" applyNumberFormat="1" applyFont="1" applyBorder="1" applyAlignment="1" applyProtection="1">
      <alignment horizontal="center" vertical="center"/>
      <protection/>
    </xf>
    <xf numFmtId="0" fontId="3" fillId="25" borderId="20" xfId="0" applyFont="1" applyFill="1" applyBorder="1" applyAlignment="1" applyProtection="1">
      <alignment horizontal="center" vertical="center"/>
      <protection locked="0"/>
    </xf>
    <xf numFmtId="0" fontId="3" fillId="25" borderId="21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2" fontId="3" fillId="0" borderId="23" xfId="0" applyNumberFormat="1" applyFont="1" applyBorder="1" applyAlignment="1">
      <alignment vertical="center"/>
    </xf>
    <xf numFmtId="2" fontId="3" fillId="0" borderId="21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25" borderId="24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vertical="center"/>
    </xf>
    <xf numFmtId="0" fontId="3" fillId="25" borderId="25" xfId="0" applyFont="1" applyFill="1" applyBorder="1" applyAlignment="1" applyProtection="1">
      <alignment horizontal="center" vertical="center"/>
      <protection locked="0"/>
    </xf>
    <xf numFmtId="0" fontId="3" fillId="25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25" borderId="28" xfId="0" applyFont="1" applyFill="1" applyBorder="1" applyAlignment="1" applyProtection="1">
      <alignment horizontal="center" vertical="center"/>
      <protection locked="0"/>
    </xf>
    <xf numFmtId="2" fontId="3" fillId="0" borderId="25" xfId="0" applyNumberFormat="1" applyFont="1" applyBorder="1" applyAlignment="1" applyProtection="1">
      <alignment horizontal="center" vertical="center"/>
      <protection/>
    </xf>
    <xf numFmtId="2" fontId="3" fillId="0" borderId="29" xfId="0" applyNumberFormat="1" applyFont="1" applyBorder="1" applyAlignment="1" applyProtection="1">
      <alignment horizontal="center" vertical="center"/>
      <protection/>
    </xf>
    <xf numFmtId="2" fontId="3" fillId="0" borderId="3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2" fontId="3" fillId="0" borderId="0" xfId="0" applyNumberFormat="1" applyFont="1" applyAlignment="1">
      <alignment vertical="center"/>
    </xf>
    <xf numFmtId="0" fontId="7" fillId="0" borderId="31" xfId="0" applyFont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8" fillId="0" borderId="31" xfId="0" applyFont="1" applyBorder="1" applyAlignment="1">
      <alignment vertical="center"/>
    </xf>
    <xf numFmtId="2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tabSelected="1" zoomScalePageLayoutView="0" workbookViewId="0" topLeftCell="A33">
      <selection activeCell="G51" sqref="G51"/>
    </sheetView>
  </sheetViews>
  <sheetFormatPr defaultColWidth="9.00390625" defaultRowHeight="12.75"/>
  <cols>
    <col min="1" max="1" width="28.25390625" style="1" customWidth="1"/>
    <col min="2" max="2" width="7.25390625" style="2" customWidth="1"/>
    <col min="3" max="3" width="7.375" style="2" customWidth="1"/>
    <col min="4" max="4" width="8.375" style="2" customWidth="1"/>
    <col min="5" max="5" width="8.625" style="2" customWidth="1"/>
    <col min="6" max="6" width="7.125" style="2" customWidth="1"/>
    <col min="7" max="7" width="7.375" style="2" customWidth="1"/>
    <col min="8" max="8" width="8.75390625" style="2" customWidth="1"/>
    <col min="9" max="9" width="8.625" style="2" customWidth="1"/>
    <col min="10" max="10" width="7.25390625" style="2" customWidth="1"/>
    <col min="11" max="11" width="7.00390625" style="2" customWidth="1"/>
    <col min="12" max="12" width="7.875" style="2" customWidth="1"/>
    <col min="13" max="13" width="8.625" style="2" customWidth="1"/>
    <col min="14" max="16" width="7.75390625" style="3" customWidth="1"/>
    <col min="17" max="17" width="0" style="4" hidden="1" customWidth="1"/>
    <col min="18" max="18" width="4.625" style="4" hidden="1" customWidth="1"/>
    <col min="19" max="28" width="9.125" style="2" customWidth="1"/>
    <col min="29" max="16384" width="9.125" style="1" customWidth="1"/>
  </cols>
  <sheetData>
    <row r="1" spans="15:16" ht="12.75">
      <c r="O1" s="66" t="s">
        <v>55</v>
      </c>
      <c r="P1" s="66"/>
    </row>
    <row r="2" ht="12.75">
      <c r="B2" s="60" t="s">
        <v>56</v>
      </c>
    </row>
    <row r="3" ht="13.5" thickBot="1"/>
    <row r="4" spans="1:28" s="9" customFormat="1" ht="20.25" customHeight="1" thickBot="1">
      <c r="A4" s="5" t="s">
        <v>0</v>
      </c>
      <c r="B4" s="71" t="s">
        <v>1</v>
      </c>
      <c r="C4" s="77"/>
      <c r="D4" s="77"/>
      <c r="E4" s="78"/>
      <c r="F4" s="71" t="s">
        <v>2</v>
      </c>
      <c r="G4" s="72"/>
      <c r="H4" s="72"/>
      <c r="I4" s="73"/>
      <c r="J4" s="71" t="s">
        <v>57</v>
      </c>
      <c r="K4" s="72"/>
      <c r="L4" s="72"/>
      <c r="M4" s="73"/>
      <c r="N4" s="67" t="s">
        <v>3</v>
      </c>
      <c r="O4" s="67" t="s">
        <v>3</v>
      </c>
      <c r="P4" s="67" t="s">
        <v>3</v>
      </c>
      <c r="Q4" s="6"/>
      <c r="R4" s="7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9" customFormat="1" ht="20.25" customHeight="1" thickBot="1">
      <c r="A5" s="10"/>
      <c r="B5" s="11" t="s">
        <v>4</v>
      </c>
      <c r="C5" s="12" t="s">
        <v>5</v>
      </c>
      <c r="D5" s="12" t="s">
        <v>6</v>
      </c>
      <c r="E5" s="12" t="s">
        <v>7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4</v>
      </c>
      <c r="K5" s="12" t="s">
        <v>5</v>
      </c>
      <c r="L5" s="12" t="s">
        <v>6</v>
      </c>
      <c r="M5" s="13" t="s">
        <v>7</v>
      </c>
      <c r="N5" s="68"/>
      <c r="O5" s="68"/>
      <c r="P5" s="68"/>
      <c r="Q5" s="14" t="s">
        <v>8</v>
      </c>
      <c r="R5" s="15" t="s">
        <v>9</v>
      </c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9" customFormat="1" ht="20.25" customHeight="1" thickBot="1">
      <c r="A6" s="10"/>
      <c r="B6" s="11" t="s">
        <v>10</v>
      </c>
      <c r="C6" s="12" t="s">
        <v>11</v>
      </c>
      <c r="D6" s="12" t="s">
        <v>12</v>
      </c>
      <c r="E6" s="12" t="s">
        <v>13</v>
      </c>
      <c r="F6" s="11" t="s">
        <v>10</v>
      </c>
      <c r="G6" s="12" t="s">
        <v>11</v>
      </c>
      <c r="H6" s="12" t="s">
        <v>12</v>
      </c>
      <c r="I6" s="12" t="s">
        <v>13</v>
      </c>
      <c r="J6" s="11" t="s">
        <v>10</v>
      </c>
      <c r="K6" s="12" t="s">
        <v>11</v>
      </c>
      <c r="L6" s="12" t="s">
        <v>12</v>
      </c>
      <c r="M6" s="13" t="s">
        <v>13</v>
      </c>
      <c r="N6" s="61" t="s">
        <v>1</v>
      </c>
      <c r="O6" s="61" t="s">
        <v>2</v>
      </c>
      <c r="P6" s="61" t="s">
        <v>57</v>
      </c>
      <c r="Q6" s="16"/>
      <c r="R6" s="17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9" customFormat="1" ht="20.25" customHeight="1">
      <c r="A7" s="27" t="s">
        <v>14</v>
      </c>
      <c r="B7" s="21">
        <v>151</v>
      </c>
      <c r="C7" s="29">
        <v>10.8</v>
      </c>
      <c r="D7" s="28">
        <v>1.95</v>
      </c>
      <c r="E7" s="24">
        <v>2.54</v>
      </c>
      <c r="F7" s="29">
        <v>221</v>
      </c>
      <c r="G7" s="22">
        <v>10.6</v>
      </c>
      <c r="H7" s="23">
        <v>3.28</v>
      </c>
      <c r="I7" s="24">
        <v>3.1</v>
      </c>
      <c r="J7" s="29">
        <v>224</v>
      </c>
      <c r="K7" s="22">
        <v>10.8</v>
      </c>
      <c r="L7" s="23">
        <v>3.42</v>
      </c>
      <c r="M7" s="24">
        <v>3.19</v>
      </c>
      <c r="N7" s="18">
        <f aca="true" t="shared" si="0" ref="N7:N18">COS(ATAN(E7/D7))</f>
        <v>0.6089558923637735</v>
      </c>
      <c r="O7" s="19">
        <f aca="true" t="shared" si="1" ref="O7:O18">COS(ATAN(I7/H7))</f>
        <v>0.7267673127020234</v>
      </c>
      <c r="P7" s="20">
        <f aca="true" t="shared" si="2" ref="P7:P18">COS(ATAN(M7/L7))</f>
        <v>0.7312685458404172</v>
      </c>
      <c r="Q7" s="25">
        <f>SIN(ACOS(P7))</f>
        <v>0.6820896670265879</v>
      </c>
      <c r="R7" s="26">
        <f>Q7/P7</f>
        <v>0.9327485380116958</v>
      </c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9" customFormat="1" ht="20.25" customHeight="1">
      <c r="A8" s="27" t="s">
        <v>15</v>
      </c>
      <c r="B8" s="21">
        <v>15</v>
      </c>
      <c r="C8" s="29">
        <v>118.7</v>
      </c>
      <c r="D8" s="28">
        <v>-1.99</v>
      </c>
      <c r="E8" s="24">
        <v>-2.26</v>
      </c>
      <c r="F8" s="29">
        <v>21</v>
      </c>
      <c r="G8" s="22">
        <v>116.7</v>
      </c>
      <c r="H8" s="23">
        <v>-3.37</v>
      </c>
      <c r="I8" s="24">
        <v>-2.5</v>
      </c>
      <c r="J8" s="29">
        <v>21</v>
      </c>
      <c r="K8" s="22">
        <v>118.7</v>
      </c>
      <c r="L8" s="23">
        <v>-3.48</v>
      </c>
      <c r="M8" s="24">
        <v>-2.59</v>
      </c>
      <c r="N8" s="18">
        <f t="shared" si="0"/>
        <v>0.6608524505359737</v>
      </c>
      <c r="O8" s="19">
        <f t="shared" si="1"/>
        <v>0.8031348141899338</v>
      </c>
      <c r="P8" s="20">
        <f t="shared" si="2"/>
        <v>0.802207544858249</v>
      </c>
      <c r="Q8" s="25"/>
      <c r="R8" s="26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9" customFormat="1" ht="20.25" customHeight="1">
      <c r="A9" s="27" t="s">
        <v>16</v>
      </c>
      <c r="B9" s="21">
        <v>124</v>
      </c>
      <c r="C9" s="29">
        <v>10.8</v>
      </c>
      <c r="D9" s="23">
        <v>1.71</v>
      </c>
      <c r="E9" s="24">
        <v>1.56</v>
      </c>
      <c r="F9" s="29">
        <v>197</v>
      </c>
      <c r="G9" s="22">
        <v>10.6</v>
      </c>
      <c r="H9" s="23">
        <v>3.1</v>
      </c>
      <c r="I9" s="24">
        <v>1.91</v>
      </c>
      <c r="J9" s="29">
        <v>203</v>
      </c>
      <c r="K9" s="22">
        <v>10.8</v>
      </c>
      <c r="L9" s="23">
        <v>3.24</v>
      </c>
      <c r="M9" s="24">
        <v>1.96</v>
      </c>
      <c r="N9" s="18">
        <f t="shared" si="0"/>
        <v>0.738766024783967</v>
      </c>
      <c r="O9" s="19">
        <f t="shared" si="1"/>
        <v>0.8513753045441188</v>
      </c>
      <c r="P9" s="20">
        <f t="shared" si="2"/>
        <v>0.8556231945808063</v>
      </c>
      <c r="Q9" s="25">
        <f>SIN(ACOS(P9))</f>
        <v>0.5175992164748084</v>
      </c>
      <c r="R9" s="26">
        <f>Q9/P9</f>
        <v>0.604938271604938</v>
      </c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9" customFormat="1" ht="20.25" customHeight="1">
      <c r="A10" s="27" t="s">
        <v>17</v>
      </c>
      <c r="B10" s="21">
        <v>12</v>
      </c>
      <c r="C10" s="29">
        <v>118.7</v>
      </c>
      <c r="D10" s="23">
        <v>-1.79</v>
      </c>
      <c r="E10" s="24">
        <v>-1.76</v>
      </c>
      <c r="F10" s="29">
        <v>19</v>
      </c>
      <c r="G10" s="22">
        <v>116.7</v>
      </c>
      <c r="H10" s="23">
        <v>-3.19</v>
      </c>
      <c r="I10" s="23">
        <v>-2.09</v>
      </c>
      <c r="J10" s="29">
        <v>19</v>
      </c>
      <c r="K10" s="22">
        <v>118.7</v>
      </c>
      <c r="L10" s="23">
        <v>-3.32</v>
      </c>
      <c r="M10" s="24">
        <v>-2.17</v>
      </c>
      <c r="N10" s="18">
        <f t="shared" si="0"/>
        <v>0.7130568706396846</v>
      </c>
      <c r="O10" s="19">
        <f t="shared" si="1"/>
        <v>0.8364611295797534</v>
      </c>
      <c r="P10" s="20">
        <f t="shared" si="2"/>
        <v>0.8370584349175343</v>
      </c>
      <c r="Q10" s="25"/>
      <c r="R10" s="26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9" customFormat="1" ht="20.25" customHeight="1">
      <c r="A11" s="30" t="s">
        <v>18</v>
      </c>
      <c r="B11" s="21">
        <f>SUM(B12,B41)</f>
        <v>291</v>
      </c>
      <c r="C11" s="29">
        <v>10.8</v>
      </c>
      <c r="D11" s="23">
        <f>SUM(C41,D12)</f>
        <v>3.71</v>
      </c>
      <c r="E11" s="24">
        <f>SUM(D41,E12)</f>
        <v>3.8600000000000003</v>
      </c>
      <c r="F11" s="29">
        <f>SUM(F12,E41)</f>
        <v>434</v>
      </c>
      <c r="G11" s="22">
        <v>10.6</v>
      </c>
      <c r="H11" s="23">
        <f>SUM(F41,H12)</f>
        <v>6.489999999999999</v>
      </c>
      <c r="I11" s="24">
        <f>SUM(G41,I12)</f>
        <v>4.46</v>
      </c>
      <c r="J11" s="29">
        <f>H41</f>
        <v>404</v>
      </c>
      <c r="K11" s="22">
        <v>10.8</v>
      </c>
      <c r="L11" s="23">
        <f>SUM(L12,I41)</f>
        <v>6.67</v>
      </c>
      <c r="M11" s="24">
        <f>SUM(M12,J41)</f>
        <v>4.59</v>
      </c>
      <c r="N11" s="18">
        <f t="shared" si="0"/>
        <v>0.6929593910312862</v>
      </c>
      <c r="O11" s="19">
        <f t="shared" si="1"/>
        <v>0.8241530650700131</v>
      </c>
      <c r="P11" s="20">
        <f t="shared" si="2"/>
        <v>0.8237895874794093</v>
      </c>
      <c r="Q11" s="25"/>
      <c r="R11" s="26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9" customFormat="1" ht="20.25" customHeight="1">
      <c r="A12" s="27" t="s">
        <v>19</v>
      </c>
      <c r="B12" s="21">
        <v>43</v>
      </c>
      <c r="C12" s="29">
        <v>10.8</v>
      </c>
      <c r="D12" s="23">
        <v>0.15</v>
      </c>
      <c r="E12" s="24">
        <v>1.04</v>
      </c>
      <c r="F12" s="29">
        <v>46</v>
      </c>
      <c r="G12" s="22">
        <v>10.6</v>
      </c>
      <c r="H12" s="23">
        <v>0.31</v>
      </c>
      <c r="I12" s="24">
        <v>1.04</v>
      </c>
      <c r="J12" s="29">
        <v>33</v>
      </c>
      <c r="K12" s="22">
        <v>10.8</v>
      </c>
      <c r="L12" s="23">
        <v>0.17</v>
      </c>
      <c r="M12" s="24">
        <v>1.04</v>
      </c>
      <c r="N12" s="18">
        <f t="shared" si="0"/>
        <v>0.14275359503680937</v>
      </c>
      <c r="O12" s="19">
        <f t="shared" si="1"/>
        <v>0.2856566615430896</v>
      </c>
      <c r="P12" s="20">
        <f>COS(ATAN(M12/L12))</f>
        <v>0.16132052991592477</v>
      </c>
      <c r="Q12" s="25"/>
      <c r="R12" s="26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9" customFormat="1" ht="20.25" customHeight="1">
      <c r="A13" s="27" t="s">
        <v>20</v>
      </c>
      <c r="B13" s="21">
        <v>95</v>
      </c>
      <c r="C13" s="29">
        <v>118.7</v>
      </c>
      <c r="D13" s="23">
        <v>13.95</v>
      </c>
      <c r="E13" s="24">
        <v>13.63</v>
      </c>
      <c r="F13" s="29">
        <v>180</v>
      </c>
      <c r="G13" s="22">
        <v>116.7</v>
      </c>
      <c r="H13" s="23">
        <v>31.46</v>
      </c>
      <c r="I13" s="24">
        <v>18.92</v>
      </c>
      <c r="J13" s="29">
        <v>156</v>
      </c>
      <c r="K13" s="22">
        <v>118.7</v>
      </c>
      <c r="L13" s="23">
        <v>26.29</v>
      </c>
      <c r="M13" s="24">
        <v>18.48</v>
      </c>
      <c r="N13" s="18">
        <f t="shared" si="0"/>
        <v>0.7152629228804925</v>
      </c>
      <c r="O13" s="19">
        <f t="shared" si="1"/>
        <v>0.8569637005047307</v>
      </c>
      <c r="P13" s="20">
        <f>COS(ATAN(M12/L12))</f>
        <v>0.16132052991592477</v>
      </c>
      <c r="Q13" s="25">
        <f aca="true" t="shared" si="3" ref="Q13:Q18">SIN(ACOS(P13))</f>
        <v>0.9869020653680107</v>
      </c>
      <c r="R13" s="26">
        <f aca="true" t="shared" si="4" ref="R13:R18">Q13/P13</f>
        <v>6.117647058823532</v>
      </c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9" customFormat="1" ht="20.25" customHeight="1">
      <c r="A14" s="27" t="s">
        <v>21</v>
      </c>
      <c r="B14" s="21">
        <v>96</v>
      </c>
      <c r="C14" s="29">
        <v>118.7</v>
      </c>
      <c r="D14" s="23">
        <v>15.55</v>
      </c>
      <c r="E14" s="24">
        <v>12.16</v>
      </c>
      <c r="F14" s="29">
        <v>200</v>
      </c>
      <c r="G14" s="22">
        <v>116.7</v>
      </c>
      <c r="H14" s="23">
        <v>35.83</v>
      </c>
      <c r="I14" s="24">
        <v>18.62</v>
      </c>
      <c r="J14" s="29">
        <v>171</v>
      </c>
      <c r="K14" s="22">
        <v>118.7</v>
      </c>
      <c r="L14" s="23">
        <v>30.53</v>
      </c>
      <c r="M14" s="24">
        <v>17.49</v>
      </c>
      <c r="N14" s="18">
        <f t="shared" si="0"/>
        <v>0.7877401227739552</v>
      </c>
      <c r="O14" s="19">
        <f t="shared" si="1"/>
        <v>0.8873343599662333</v>
      </c>
      <c r="P14" s="20">
        <f t="shared" si="2"/>
        <v>0.8677004338790026</v>
      </c>
      <c r="Q14" s="25">
        <f t="shared" si="3"/>
        <v>0.49708747423988725</v>
      </c>
      <c r="R14" s="26">
        <f t="shared" si="4"/>
        <v>0.572879135276777</v>
      </c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9" customFormat="1" ht="20.25" customHeight="1">
      <c r="A15" s="27" t="s">
        <v>22</v>
      </c>
      <c r="B15" s="21">
        <v>63</v>
      </c>
      <c r="C15" s="29">
        <v>118.7</v>
      </c>
      <c r="D15" s="23">
        <v>-3.18</v>
      </c>
      <c r="E15" s="24">
        <v>-12.35</v>
      </c>
      <c r="F15" s="29">
        <v>129</v>
      </c>
      <c r="G15" s="22">
        <v>116.7</v>
      </c>
      <c r="H15" s="23">
        <v>-19.22</v>
      </c>
      <c r="I15" s="24">
        <v>-16.85</v>
      </c>
      <c r="J15" s="29">
        <v>99</v>
      </c>
      <c r="K15" s="22">
        <v>118.7</v>
      </c>
      <c r="L15" s="23">
        <v>-11.21</v>
      </c>
      <c r="M15" s="24">
        <v>-16.88</v>
      </c>
      <c r="N15" s="18">
        <f t="shared" si="0"/>
        <v>0.24935624334527123</v>
      </c>
      <c r="O15" s="19">
        <f t="shared" si="1"/>
        <v>0.7519462256842756</v>
      </c>
      <c r="P15" s="20">
        <f t="shared" si="2"/>
        <v>0.5532188039093996</v>
      </c>
      <c r="Q15" s="25">
        <f t="shared" si="3"/>
        <v>0.8330359866182572</v>
      </c>
      <c r="R15" s="26">
        <f t="shared" si="4"/>
        <v>1.5057983942908115</v>
      </c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9" customFormat="1" ht="20.25" customHeight="1">
      <c r="A16" s="27" t="s">
        <v>23</v>
      </c>
      <c r="B16" s="21">
        <v>107</v>
      </c>
      <c r="C16" s="29">
        <v>118.7</v>
      </c>
      <c r="D16" s="23">
        <v>-19.3</v>
      </c>
      <c r="E16" s="24">
        <v>-10.3</v>
      </c>
      <c r="F16" s="29">
        <v>194</v>
      </c>
      <c r="G16" s="22">
        <v>116.7</v>
      </c>
      <c r="H16" s="23">
        <v>-36.18</v>
      </c>
      <c r="I16" s="24">
        <v>-15.25</v>
      </c>
      <c r="J16" s="29">
        <v>177</v>
      </c>
      <c r="K16" s="22">
        <v>118.7</v>
      </c>
      <c r="L16" s="23">
        <v>-33.87</v>
      </c>
      <c r="M16" s="24">
        <v>-13.49</v>
      </c>
      <c r="N16" s="18">
        <f t="shared" si="0"/>
        <v>0.8822263730543974</v>
      </c>
      <c r="O16" s="19">
        <f t="shared" si="1"/>
        <v>0.9214866854927809</v>
      </c>
      <c r="P16" s="20">
        <f t="shared" si="2"/>
        <v>0.9290242603735852</v>
      </c>
      <c r="Q16" s="25">
        <f t="shared" si="3"/>
        <v>0.3700188152477019</v>
      </c>
      <c r="R16" s="26">
        <f t="shared" si="4"/>
        <v>0.39828757012105104</v>
      </c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9" customFormat="1" ht="20.25" customHeight="1">
      <c r="A17" s="27" t="s">
        <v>24</v>
      </c>
      <c r="B17" s="21">
        <v>11</v>
      </c>
      <c r="C17" s="29">
        <v>118.7</v>
      </c>
      <c r="D17" s="23">
        <v>-1.98</v>
      </c>
      <c r="E17" s="24">
        <v>-0.76</v>
      </c>
      <c r="F17" s="29">
        <v>19</v>
      </c>
      <c r="G17" s="22">
        <v>116.7</v>
      </c>
      <c r="H17" s="31">
        <v>-3.46</v>
      </c>
      <c r="I17" s="24">
        <v>-1.61</v>
      </c>
      <c r="J17" s="29">
        <v>15</v>
      </c>
      <c r="K17" s="22">
        <v>118.7</v>
      </c>
      <c r="L17" s="23">
        <v>-2.94</v>
      </c>
      <c r="M17" s="24">
        <v>-1.21</v>
      </c>
      <c r="N17" s="18">
        <f t="shared" si="0"/>
        <v>0.9335884383203376</v>
      </c>
      <c r="O17" s="19">
        <f t="shared" si="1"/>
        <v>0.9066511915832485</v>
      </c>
      <c r="P17" s="20">
        <f t="shared" si="2"/>
        <v>0.9247432260538025</v>
      </c>
      <c r="Q17" s="25">
        <f t="shared" si="3"/>
        <v>0.3805915998384696</v>
      </c>
      <c r="R17" s="26">
        <f t="shared" si="4"/>
        <v>0.4115646258503399</v>
      </c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9" customFormat="1" ht="20.25" customHeight="1" thickBot="1">
      <c r="A18" s="32" t="s">
        <v>25</v>
      </c>
      <c r="B18" s="33">
        <v>10</v>
      </c>
      <c r="C18" s="34">
        <v>118.7</v>
      </c>
      <c r="D18" s="35">
        <v>-1.55</v>
      </c>
      <c r="E18" s="36">
        <v>1.23</v>
      </c>
      <c r="F18" s="37">
        <v>12</v>
      </c>
      <c r="G18" s="34">
        <v>116.7</v>
      </c>
      <c r="H18" s="35">
        <v>-2.36</v>
      </c>
      <c r="I18" s="36">
        <v>0.82</v>
      </c>
      <c r="J18" s="37">
        <v>11</v>
      </c>
      <c r="K18" s="34">
        <v>118.7</v>
      </c>
      <c r="L18" s="35">
        <v>-2.17</v>
      </c>
      <c r="M18" s="36">
        <v>0.81</v>
      </c>
      <c r="N18" s="38">
        <f t="shared" si="0"/>
        <v>0.7833279626327965</v>
      </c>
      <c r="O18" s="39">
        <f t="shared" si="1"/>
        <v>0.9446047406129535</v>
      </c>
      <c r="P18" s="40">
        <f t="shared" si="2"/>
        <v>0.9368603751546698</v>
      </c>
      <c r="Q18" s="25">
        <f t="shared" si="3"/>
        <v>0.34970364233883994</v>
      </c>
      <c r="R18" s="26">
        <f t="shared" si="4"/>
        <v>0.3732718894009217</v>
      </c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2:28" s="9" customFormat="1" ht="20.25" customHeight="1" thickBo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41"/>
      <c r="O19" s="41"/>
      <c r="P19" s="41"/>
      <c r="Q19" s="42"/>
      <c r="R19" s="42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9" customFormat="1" ht="20.25" customHeight="1" thickBot="1">
      <c r="A20" s="43" t="s">
        <v>26</v>
      </c>
      <c r="B20" s="62" t="s">
        <v>1</v>
      </c>
      <c r="C20" s="63" t="s">
        <v>2</v>
      </c>
      <c r="D20" s="64" t="s">
        <v>57</v>
      </c>
      <c r="E20" s="44"/>
      <c r="F20" s="44"/>
      <c r="G20" s="44"/>
      <c r="H20" s="45" t="s">
        <v>27</v>
      </c>
      <c r="I20" s="8"/>
      <c r="J20" s="44"/>
      <c r="K20" s="44"/>
      <c r="L20" s="8"/>
      <c r="M20" s="8"/>
      <c r="N20" s="41"/>
      <c r="O20" s="41"/>
      <c r="P20" s="41"/>
      <c r="Q20" s="42"/>
      <c r="R20" s="42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9" customFormat="1" ht="20.25" customHeight="1">
      <c r="A21" s="46" t="s">
        <v>28</v>
      </c>
      <c r="B21" s="47">
        <v>10.8</v>
      </c>
      <c r="C21" s="47">
        <v>10.6</v>
      </c>
      <c r="D21" s="47">
        <v>10.8</v>
      </c>
      <c r="E21" s="44"/>
      <c r="F21" s="44"/>
      <c r="G21" s="8"/>
      <c r="H21" s="23" t="s">
        <v>29</v>
      </c>
      <c r="I21" s="23">
        <v>10</v>
      </c>
      <c r="J21" s="44"/>
      <c r="K21" s="8"/>
      <c r="L21" s="8"/>
      <c r="M21" s="8"/>
      <c r="N21" s="41"/>
      <c r="O21" s="41"/>
      <c r="P21" s="41"/>
      <c r="Q21" s="42"/>
      <c r="R21" s="42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9" customFormat="1" ht="20.25" customHeight="1" thickBot="1">
      <c r="A22" s="46" t="s">
        <v>30</v>
      </c>
      <c r="B22" s="47">
        <v>10.8</v>
      </c>
      <c r="C22" s="47">
        <v>10.6</v>
      </c>
      <c r="D22" s="47">
        <v>10.8</v>
      </c>
      <c r="E22" s="44"/>
      <c r="F22" s="44"/>
      <c r="G22" s="8"/>
      <c r="H22" s="23" t="s">
        <v>31</v>
      </c>
      <c r="I22" s="23">
        <v>10</v>
      </c>
      <c r="J22" s="44"/>
      <c r="K22" s="8"/>
      <c r="L22" s="8"/>
      <c r="M22" s="8"/>
      <c r="N22" s="41"/>
      <c r="O22" s="41"/>
      <c r="P22" s="41"/>
      <c r="Q22" s="42"/>
      <c r="R22" s="42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9" customFormat="1" ht="20.25" customHeight="1" thickBot="1">
      <c r="A23" s="48" t="s">
        <v>32</v>
      </c>
      <c r="B23" s="62" t="s">
        <v>1</v>
      </c>
      <c r="C23" s="63" t="s">
        <v>2</v>
      </c>
      <c r="D23" s="64" t="s">
        <v>57</v>
      </c>
      <c r="E23" s="44"/>
      <c r="F23" s="44"/>
      <c r="G23" s="8"/>
      <c r="H23" s="23" t="s">
        <v>33</v>
      </c>
      <c r="I23" s="23"/>
      <c r="J23" s="44"/>
      <c r="K23" s="8"/>
      <c r="L23" s="8"/>
      <c r="M23" s="8"/>
      <c r="N23" s="41"/>
      <c r="O23" s="41"/>
      <c r="P23" s="41"/>
      <c r="Q23" s="42"/>
      <c r="R23" s="42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9" customFormat="1" ht="20.25" customHeight="1">
      <c r="A24" s="46" t="s">
        <v>34</v>
      </c>
      <c r="B24" s="65">
        <v>118.7</v>
      </c>
      <c r="C24" s="65">
        <v>116.7</v>
      </c>
      <c r="D24" s="47">
        <v>118.7</v>
      </c>
      <c r="E24" s="44"/>
      <c r="F24" s="44"/>
      <c r="G24" s="8"/>
      <c r="H24" s="31" t="s">
        <v>35</v>
      </c>
      <c r="I24" s="23"/>
      <c r="J24" s="44"/>
      <c r="K24" s="8"/>
      <c r="L24" s="8"/>
      <c r="M24" s="8"/>
      <c r="N24" s="41"/>
      <c r="O24" s="41"/>
      <c r="P24" s="41"/>
      <c r="Q24" s="42"/>
      <c r="R24" s="42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9" customFormat="1" ht="20.25" customHeight="1">
      <c r="A25" s="46" t="s">
        <v>36</v>
      </c>
      <c r="B25" s="47">
        <v>118.7</v>
      </c>
      <c r="C25" s="47">
        <v>116.7</v>
      </c>
      <c r="D25" s="47">
        <v>118.7</v>
      </c>
      <c r="E25" s="44"/>
      <c r="F25" s="44"/>
      <c r="G25" s="44"/>
      <c r="H25" s="44"/>
      <c r="I25" s="8"/>
      <c r="J25" s="8"/>
      <c r="K25" s="8"/>
      <c r="L25" s="8"/>
      <c r="M25" s="49"/>
      <c r="N25" s="50"/>
      <c r="O25" s="50"/>
      <c r="P25" s="50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9" customFormat="1" ht="20.25" customHeight="1" thickBot="1">
      <c r="A26" s="51" t="s">
        <v>37</v>
      </c>
      <c r="B26" s="52">
        <v>118.7</v>
      </c>
      <c r="C26" s="52">
        <v>116.7</v>
      </c>
      <c r="D26" s="52">
        <v>118.7</v>
      </c>
      <c r="E26" s="44"/>
      <c r="F26" s="44"/>
      <c r="G26" s="8"/>
      <c r="H26" s="44"/>
      <c r="I26" s="8"/>
      <c r="J26" s="8"/>
      <c r="K26" s="8"/>
      <c r="L26" s="8"/>
      <c r="M26" s="49"/>
      <c r="N26" s="50"/>
      <c r="O26" s="50"/>
      <c r="P26" s="50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2:28" s="9" customFormat="1" ht="20.25" customHeight="1" thickBot="1">
      <c r="B27" s="8"/>
      <c r="C27" s="8"/>
      <c r="D27" s="8"/>
      <c r="E27" s="44"/>
      <c r="F27" s="44"/>
      <c r="G27" s="8"/>
      <c r="H27" s="44"/>
      <c r="I27" s="44"/>
      <c r="J27" s="8"/>
      <c r="K27" s="8"/>
      <c r="L27" s="8"/>
      <c r="M27" s="49"/>
      <c r="N27" s="50"/>
      <c r="O27" s="50"/>
      <c r="P27" s="50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9" customFormat="1" ht="20.25" customHeight="1">
      <c r="A28" s="69" t="s">
        <v>38</v>
      </c>
      <c r="B28" s="74" t="s">
        <v>1</v>
      </c>
      <c r="C28" s="75"/>
      <c r="D28" s="76"/>
      <c r="E28" s="74" t="s">
        <v>2</v>
      </c>
      <c r="F28" s="75"/>
      <c r="G28" s="76"/>
      <c r="H28" s="74" t="s">
        <v>57</v>
      </c>
      <c r="I28" s="75"/>
      <c r="J28" s="76"/>
      <c r="K28" s="23"/>
      <c r="L28" s="8"/>
      <c r="M28" s="8"/>
      <c r="N28" s="41"/>
      <c r="O28" s="41"/>
      <c r="P28" s="41"/>
      <c r="Q28" s="42"/>
      <c r="R28" s="42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9" customFormat="1" ht="20.25" customHeight="1" thickBot="1">
      <c r="A29" s="70"/>
      <c r="B29" s="59" t="s">
        <v>10</v>
      </c>
      <c r="C29" s="59" t="s">
        <v>12</v>
      </c>
      <c r="D29" s="59" t="s">
        <v>13</v>
      </c>
      <c r="E29" s="59" t="s">
        <v>10</v>
      </c>
      <c r="F29" s="59" t="s">
        <v>12</v>
      </c>
      <c r="G29" s="59" t="s">
        <v>13</v>
      </c>
      <c r="H29" s="59" t="s">
        <v>10</v>
      </c>
      <c r="I29" s="59" t="s">
        <v>12</v>
      </c>
      <c r="J29" s="59" t="s">
        <v>13</v>
      </c>
      <c r="K29" s="23"/>
      <c r="L29" s="8"/>
      <c r="M29" s="8"/>
      <c r="N29" s="41"/>
      <c r="O29" s="41"/>
      <c r="P29" s="41"/>
      <c r="Q29" s="42"/>
      <c r="R29" s="42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9" customFormat="1" ht="20.25" customHeight="1">
      <c r="A30" s="53" t="s">
        <v>39</v>
      </c>
      <c r="B30" s="23">
        <v>0</v>
      </c>
      <c r="C30" s="23">
        <v>0</v>
      </c>
      <c r="D30" s="23">
        <v>0</v>
      </c>
      <c r="E30" s="31">
        <v>0</v>
      </c>
      <c r="F30" s="31">
        <v>0</v>
      </c>
      <c r="G30" s="23">
        <v>0</v>
      </c>
      <c r="H30" s="31">
        <v>0</v>
      </c>
      <c r="I30" s="31">
        <v>0</v>
      </c>
      <c r="J30" s="23">
        <v>0</v>
      </c>
      <c r="K30" s="23" t="s">
        <v>58</v>
      </c>
      <c r="L30" s="8"/>
      <c r="M30" s="8"/>
      <c r="N30" s="41"/>
      <c r="O30" s="41"/>
      <c r="P30" s="41"/>
      <c r="Q30" s="42"/>
      <c r="R30" s="42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9" customFormat="1" ht="20.25" customHeight="1">
      <c r="A31" s="54" t="s">
        <v>40</v>
      </c>
      <c r="B31" s="31">
        <v>74</v>
      </c>
      <c r="C31" s="31">
        <v>1.11</v>
      </c>
      <c r="D31" s="31">
        <v>0.83</v>
      </c>
      <c r="E31" s="31">
        <v>117</v>
      </c>
      <c r="F31" s="31">
        <v>1.91</v>
      </c>
      <c r="G31" s="31">
        <v>0.94</v>
      </c>
      <c r="H31" s="31">
        <v>135</v>
      </c>
      <c r="I31" s="31">
        <v>2.28</v>
      </c>
      <c r="J31" s="31">
        <v>1.06</v>
      </c>
      <c r="K31" s="23"/>
      <c r="L31" s="8"/>
      <c r="M31" s="8"/>
      <c r="N31" s="41"/>
      <c r="O31" s="41"/>
      <c r="P31" s="41"/>
      <c r="Q31" s="42"/>
      <c r="R31" s="42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9" customFormat="1" ht="20.25" customHeight="1">
      <c r="A32" s="54" t="s">
        <v>41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3" t="s">
        <v>58</v>
      </c>
      <c r="L32" s="8"/>
      <c r="M32" s="8"/>
      <c r="N32" s="41"/>
      <c r="O32" s="41"/>
      <c r="P32" s="41"/>
      <c r="Q32" s="42"/>
      <c r="R32" s="42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9" customFormat="1" ht="20.25" customHeight="1">
      <c r="A33" s="54" t="s">
        <v>42</v>
      </c>
      <c r="B33" s="31">
        <v>15</v>
      </c>
      <c r="C33" s="31">
        <v>0.17</v>
      </c>
      <c r="D33" s="31">
        <v>0.22</v>
      </c>
      <c r="E33" s="31">
        <v>15</v>
      </c>
      <c r="F33" s="31">
        <v>0.2</v>
      </c>
      <c r="G33" s="31">
        <v>0.18</v>
      </c>
      <c r="H33" s="31">
        <v>18</v>
      </c>
      <c r="I33" s="31">
        <v>0.24</v>
      </c>
      <c r="J33" s="31">
        <v>0.23</v>
      </c>
      <c r="K33" s="23"/>
      <c r="L33" s="8"/>
      <c r="M33" s="8"/>
      <c r="N33" s="41"/>
      <c r="O33" s="41"/>
      <c r="P33" s="41"/>
      <c r="Q33" s="42"/>
      <c r="R33" s="42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9" customFormat="1" ht="20.25" customHeight="1">
      <c r="A34" s="54" t="s">
        <v>43</v>
      </c>
      <c r="B34" s="31">
        <v>42</v>
      </c>
      <c r="C34" s="31">
        <v>0.53</v>
      </c>
      <c r="D34" s="31">
        <v>0.57</v>
      </c>
      <c r="E34" s="31">
        <v>57</v>
      </c>
      <c r="F34" s="31">
        <v>0.85</v>
      </c>
      <c r="G34" s="31">
        <v>0.68</v>
      </c>
      <c r="H34" s="31">
        <v>45</v>
      </c>
      <c r="I34" s="31">
        <v>0.62</v>
      </c>
      <c r="J34" s="31">
        <v>0.57</v>
      </c>
      <c r="K34" s="23"/>
      <c r="L34" s="8"/>
      <c r="M34" s="8"/>
      <c r="N34" s="41"/>
      <c r="O34" s="41"/>
      <c r="P34" s="41"/>
      <c r="Q34" s="42"/>
      <c r="R34" s="42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9" customFormat="1" ht="20.25" customHeight="1">
      <c r="A35" s="54" t="s">
        <v>44</v>
      </c>
      <c r="B35" s="31">
        <v>21</v>
      </c>
      <c r="C35" s="31">
        <v>0.21</v>
      </c>
      <c r="D35" s="31">
        <v>0.32</v>
      </c>
      <c r="E35" s="31">
        <v>18</v>
      </c>
      <c r="F35" s="31">
        <v>0.2</v>
      </c>
      <c r="G35" s="31">
        <v>0.26</v>
      </c>
      <c r="H35" s="31">
        <v>20</v>
      </c>
      <c r="I35" s="31">
        <v>0.2</v>
      </c>
      <c r="J35" s="31">
        <v>0.3</v>
      </c>
      <c r="K35" s="23"/>
      <c r="L35" s="8"/>
      <c r="M35" s="8"/>
      <c r="N35" s="41"/>
      <c r="O35" s="41"/>
      <c r="P35" s="41"/>
      <c r="Q35" s="42"/>
      <c r="R35" s="42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9" customFormat="1" ht="20.25" customHeight="1">
      <c r="A36" s="54" t="s">
        <v>45</v>
      </c>
      <c r="B36" s="31">
        <v>7</v>
      </c>
      <c r="C36" s="31">
        <v>0.09</v>
      </c>
      <c r="D36" s="31">
        <v>0.09</v>
      </c>
      <c r="E36" s="31">
        <v>7</v>
      </c>
      <c r="F36" s="31">
        <v>0.1</v>
      </c>
      <c r="G36" s="31">
        <v>0.08</v>
      </c>
      <c r="H36" s="31">
        <v>7</v>
      </c>
      <c r="I36" s="31">
        <v>0.1</v>
      </c>
      <c r="J36" s="31">
        <v>0.09</v>
      </c>
      <c r="K36" s="23"/>
      <c r="L36" s="8"/>
      <c r="M36" s="8"/>
      <c r="N36" s="41"/>
      <c r="O36" s="41"/>
      <c r="P36" s="41"/>
      <c r="Q36" s="42"/>
      <c r="R36" s="42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9" customFormat="1" ht="20.25" customHeight="1">
      <c r="A37" s="54" t="s">
        <v>46</v>
      </c>
      <c r="B37" s="31">
        <v>49</v>
      </c>
      <c r="C37" s="31">
        <v>0.77</v>
      </c>
      <c r="D37" s="31">
        <v>0.5</v>
      </c>
      <c r="E37" s="31">
        <v>87</v>
      </c>
      <c r="F37" s="31">
        <v>1.44</v>
      </c>
      <c r="G37" s="31">
        <v>0.7</v>
      </c>
      <c r="H37" s="31">
        <v>105</v>
      </c>
      <c r="I37" s="31">
        <v>1.73</v>
      </c>
      <c r="J37" s="31">
        <v>0.93</v>
      </c>
      <c r="K37" s="23"/>
      <c r="L37" s="8"/>
      <c r="M37" s="8"/>
      <c r="N37" s="41"/>
      <c r="O37" s="41"/>
      <c r="P37" s="41"/>
      <c r="Q37" s="42"/>
      <c r="R37" s="42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9" customFormat="1" ht="20.25" customHeight="1">
      <c r="A38" s="54" t="s">
        <v>47</v>
      </c>
      <c r="B38" s="31">
        <v>40</v>
      </c>
      <c r="C38" s="31">
        <v>0.68</v>
      </c>
      <c r="D38" s="31">
        <v>0.29</v>
      </c>
      <c r="E38" s="31">
        <v>87</v>
      </c>
      <c r="F38" s="31">
        <v>1.48</v>
      </c>
      <c r="G38" s="31">
        <v>0.58</v>
      </c>
      <c r="H38" s="31">
        <v>74</v>
      </c>
      <c r="I38" s="31">
        <v>1.33</v>
      </c>
      <c r="J38" s="31">
        <v>0.37</v>
      </c>
      <c r="K38" s="23"/>
      <c r="L38" s="8"/>
      <c r="M38" s="8"/>
      <c r="N38" s="41"/>
      <c r="O38" s="41"/>
      <c r="P38" s="41"/>
      <c r="Q38" s="42"/>
      <c r="R38" s="42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9" customFormat="1" ht="20.25" customHeight="1">
      <c r="A39" s="54" t="s">
        <v>48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23" t="s">
        <v>58</v>
      </c>
      <c r="L39" s="8"/>
      <c r="M39" s="8"/>
      <c r="N39" s="41"/>
      <c r="O39" s="41"/>
      <c r="P39" s="41"/>
      <c r="Q39" s="42"/>
      <c r="R39" s="42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9" customFormat="1" ht="20.25" customHeight="1">
      <c r="A40" s="54" t="s">
        <v>49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31">
        <v>0</v>
      </c>
      <c r="I40" s="31">
        <v>0</v>
      </c>
      <c r="J40" s="31">
        <v>0</v>
      </c>
      <c r="K40" s="23"/>
      <c r="L40" s="8"/>
      <c r="M40" s="8"/>
      <c r="N40" s="41"/>
      <c r="O40" s="41"/>
      <c r="P40" s="41"/>
      <c r="Q40" s="42"/>
      <c r="R40" s="42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9" customFormat="1" ht="20.25" customHeight="1" thickBot="1">
      <c r="A41" s="55" t="s">
        <v>50</v>
      </c>
      <c r="B41" s="23">
        <f aca="true" t="shared" si="5" ref="B41:G41">SUM(B30:B40)</f>
        <v>248</v>
      </c>
      <c r="C41" s="23">
        <f t="shared" si="5"/>
        <v>3.56</v>
      </c>
      <c r="D41" s="23">
        <f t="shared" si="5"/>
        <v>2.8200000000000003</v>
      </c>
      <c r="E41" s="23">
        <f t="shared" si="5"/>
        <v>388</v>
      </c>
      <c r="F41" s="23">
        <f t="shared" si="5"/>
        <v>6.18</v>
      </c>
      <c r="G41" s="23">
        <f t="shared" si="5"/>
        <v>3.42</v>
      </c>
      <c r="H41" s="23">
        <f>SUM(H30:H40)</f>
        <v>404</v>
      </c>
      <c r="I41" s="23">
        <f>SUM(I30:I40)</f>
        <v>6.5</v>
      </c>
      <c r="J41" s="23">
        <f>SUM(J30:J40)</f>
        <v>3.55</v>
      </c>
      <c r="K41" s="23"/>
      <c r="L41" s="8"/>
      <c r="M41" s="8"/>
      <c r="N41" s="41"/>
      <c r="O41" s="41"/>
      <c r="P41" s="41"/>
      <c r="Q41" s="42"/>
      <c r="R41" s="42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5:10" ht="12.75">
      <c r="E42" s="56"/>
      <c r="F42" s="56"/>
      <c r="H42" s="56"/>
      <c r="I42" s="56"/>
      <c r="J42" s="56"/>
    </row>
    <row r="43" spans="1:10" ht="12.75">
      <c r="A43" s="57" t="s">
        <v>51</v>
      </c>
      <c r="E43" s="56"/>
      <c r="F43" s="56"/>
      <c r="H43" s="56"/>
      <c r="I43" s="56"/>
      <c r="J43" s="56"/>
    </row>
    <row r="44" spans="1:10" ht="12.75">
      <c r="A44" s="57" t="s">
        <v>52</v>
      </c>
      <c r="H44" s="56"/>
      <c r="I44" s="56"/>
      <c r="J44" s="56"/>
    </row>
    <row r="45" spans="1:10" ht="12.75">
      <c r="A45" s="57" t="s">
        <v>53</v>
      </c>
      <c r="J45" s="56"/>
    </row>
    <row r="46" ht="12.75">
      <c r="A46" s="58" t="s">
        <v>54</v>
      </c>
    </row>
    <row r="48" ht="12.75">
      <c r="A48" s="58"/>
    </row>
    <row r="49" spans="1:3" ht="12.75">
      <c r="A49" s="58"/>
      <c r="C49" s="2">
        <f>D8+D10+D13+D14+D15+D16+D17+D18</f>
        <v>-0.2900000000000016</v>
      </c>
    </row>
    <row r="50" ht="12.75">
      <c r="C50" s="2">
        <f>H8+H10+H13+H14+H15+H16+H17+H18</f>
        <v>-0.49000000000000155</v>
      </c>
    </row>
    <row r="51" ht="12.75">
      <c r="C51" s="2">
        <f>L8+L10+L13+L14+L15+L16+L17+L18</f>
        <v>-0.17000000000000215</v>
      </c>
    </row>
  </sheetData>
  <sheetProtection/>
  <mergeCells count="11">
    <mergeCell ref="A28:A29"/>
    <mergeCell ref="J4:M4"/>
    <mergeCell ref="B28:D28"/>
    <mergeCell ref="E28:G28"/>
    <mergeCell ref="H28:J28"/>
    <mergeCell ref="B4:E4"/>
    <mergeCell ref="F4:I4"/>
    <mergeCell ref="O1:P1"/>
    <mergeCell ref="N4:N5"/>
    <mergeCell ref="O4:O5"/>
    <mergeCell ref="P4:P5"/>
  </mergeCells>
  <printOptions/>
  <pageMargins left="0.87" right="0.27" top="0.54" bottom="0.25" header="0.5" footer="0.25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PahomovAA</dc:creator>
  <cp:keywords/>
  <dc:description/>
  <cp:lastModifiedBy>zayats</cp:lastModifiedBy>
  <cp:lastPrinted>2017-06-19T13:31:29Z</cp:lastPrinted>
  <dcterms:created xsi:type="dcterms:W3CDTF">2010-06-04T09:00:57Z</dcterms:created>
  <dcterms:modified xsi:type="dcterms:W3CDTF">2017-08-28T14:12:17Z</dcterms:modified>
  <cp:category/>
  <cp:version/>
  <cp:contentType/>
  <cp:contentStatus/>
</cp:coreProperties>
</file>